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lakova\Desktop\"/>
    </mc:Choice>
  </mc:AlternateContent>
  <xr:revisionPtr revIDLastSave="0" documentId="8_{FB2C7F4F-2D2E-4C27-8B4C-143C7BA46458}" xr6:coauthVersionLast="47" xr6:coauthVersionMax="47" xr10:uidLastSave="{00000000-0000-0000-0000-000000000000}"/>
  <bookViews>
    <workbookView xWindow="-120" yWindow="-120" windowWidth="29040" windowHeight="15840" xr2:uid="{AD604226-10C1-4059-A23F-A8E0B0472A6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E22" i="1"/>
  <c r="D22" i="1"/>
  <c r="C22" i="1"/>
  <c r="N21" i="1"/>
  <c r="H21" i="1"/>
  <c r="G21" i="1"/>
  <c r="N20" i="1"/>
  <c r="G20" i="1"/>
  <c r="H20" i="1" s="1"/>
  <c r="F20" i="1"/>
  <c r="N19" i="1"/>
  <c r="G19" i="1"/>
  <c r="H19" i="1" s="1"/>
  <c r="F19" i="1"/>
  <c r="N18" i="1"/>
  <c r="F18" i="1"/>
  <c r="H18" i="1" s="1"/>
  <c r="N17" i="1"/>
  <c r="G17" i="1"/>
  <c r="F17" i="1"/>
  <c r="H17" i="1" s="1"/>
  <c r="N16" i="1"/>
  <c r="G16" i="1"/>
  <c r="F16" i="1"/>
  <c r="H16" i="1" s="1"/>
  <c r="N15" i="1"/>
  <c r="G15" i="1"/>
  <c r="F15" i="1"/>
  <c r="H15" i="1" s="1"/>
  <c r="N14" i="1"/>
  <c r="G14" i="1"/>
  <c r="F14" i="1"/>
  <c r="H14" i="1" s="1"/>
  <c r="N13" i="1"/>
  <c r="G13" i="1"/>
  <c r="F13" i="1"/>
  <c r="H13" i="1" s="1"/>
  <c r="N12" i="1"/>
  <c r="G12" i="1"/>
  <c r="F12" i="1"/>
  <c r="H12" i="1" s="1"/>
  <c r="N11" i="1"/>
  <c r="G11" i="1"/>
  <c r="F11" i="1"/>
  <c r="H11" i="1" s="1"/>
  <c r="N10" i="1"/>
  <c r="G10" i="1"/>
  <c r="F10" i="1"/>
  <c r="H10" i="1" s="1"/>
  <c r="N9" i="1"/>
  <c r="G9" i="1"/>
  <c r="F9" i="1"/>
  <c r="H9" i="1" s="1"/>
  <c r="N8" i="1"/>
  <c r="F8" i="1"/>
  <c r="H8" i="1" s="1"/>
  <c r="N7" i="1"/>
  <c r="F7" i="1"/>
  <c r="F22" i="1" s="1"/>
  <c r="N6" i="1"/>
  <c r="H6" i="1"/>
  <c r="F6" i="1"/>
  <c r="N5" i="1"/>
  <c r="N22" i="1" s="1"/>
  <c r="G5" i="1"/>
  <c r="H5" i="1" s="1"/>
  <c r="F5" i="1"/>
  <c r="H22" i="1" l="1"/>
  <c r="G22" i="1"/>
  <c r="H7" i="1"/>
</calcChain>
</file>

<file path=xl/sharedStrings.xml><?xml version="1.0" encoding="utf-8"?>
<sst xmlns="http://schemas.openxmlformats.org/spreadsheetml/2006/main" count="51" uniqueCount="51">
  <si>
    <t>Návrh dotací pro jednání ZM č. 2</t>
  </si>
  <si>
    <t>NÁZEV SPORT. ORGANIZACE</t>
  </si>
  <si>
    <t>celkem</t>
  </si>
  <si>
    <t>závodní</t>
  </si>
  <si>
    <t>rekreační</t>
  </si>
  <si>
    <t>na čin. Závodní</t>
  </si>
  <si>
    <t>na čin. Rek.</t>
  </si>
  <si>
    <t>celkem činnost</t>
  </si>
  <si>
    <t>zaokrouhlěně</t>
  </si>
  <si>
    <t xml:space="preserve">energie  </t>
  </si>
  <si>
    <t>opravy, investice</t>
  </si>
  <si>
    <t>nájemné</t>
  </si>
  <si>
    <t>AKCE</t>
  </si>
  <si>
    <t>Celkem</t>
  </si>
  <si>
    <t>1.</t>
  </si>
  <si>
    <t>AIKIDO Club Žatec</t>
  </si>
  <si>
    <t>2.</t>
  </si>
  <si>
    <t>Atletický klub Žatec</t>
  </si>
  <si>
    <t>4.</t>
  </si>
  <si>
    <t>FK Slavoj Žatec, z.s.</t>
  </si>
  <si>
    <t>5.</t>
  </si>
  <si>
    <t xml:space="preserve">G - Titán Muay Thai z.s.  </t>
  </si>
  <si>
    <t>6.</t>
  </si>
  <si>
    <t>SK Jazzmani Žatec</t>
  </si>
  <si>
    <t>7.</t>
  </si>
  <si>
    <t>BOX Žatec z.s.</t>
  </si>
  <si>
    <t>8.</t>
  </si>
  <si>
    <t>Sportovní klub nohejbal, z.s.</t>
  </si>
  <si>
    <t>9.</t>
  </si>
  <si>
    <t>Šachový klub Magic Žatec</t>
  </si>
  <si>
    <t>10.</t>
  </si>
  <si>
    <t>Sakura Karate-do Žatec, z.s.</t>
  </si>
  <si>
    <t>11.</t>
  </si>
  <si>
    <t>TJ Lokomotiva Žatec z.s.</t>
  </si>
  <si>
    <t>12.</t>
  </si>
  <si>
    <t>TJ Sever Žatec z.s.</t>
  </si>
  <si>
    <t>13.</t>
  </si>
  <si>
    <t>TJ Žatec z.s.</t>
  </si>
  <si>
    <t>14.</t>
  </si>
  <si>
    <t>VK Sever Žatec z.s.</t>
  </si>
  <si>
    <t>16.</t>
  </si>
  <si>
    <t>FbC Jazzmani Žatec, z.s.</t>
  </si>
  <si>
    <t>17.</t>
  </si>
  <si>
    <t>Sporťáci Žatec, z.s.</t>
  </si>
  <si>
    <t>18.</t>
  </si>
  <si>
    <t>Klub sportovního potápění</t>
  </si>
  <si>
    <t>19.</t>
  </si>
  <si>
    <t xml:space="preserve">AGSPORT -  dětský squash </t>
  </si>
  <si>
    <t>Součet</t>
  </si>
  <si>
    <t xml:space="preserve"> </t>
  </si>
  <si>
    <t>koef.činnost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</si>
</sst>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3" fillId="0" borderId="12" xfId="0" applyNumberFormat="1" applyFont="1" applyBorder="1"/>
    <xf numFmtId="164" fontId="3" fillId="0" borderId="7" xfId="0" applyNumberFormat="1" applyFont="1" applyBorder="1"/>
    <xf numFmtId="164" fontId="2" fillId="0" borderId="13" xfId="0" applyNumberFormat="1" applyFont="1" applyBorder="1"/>
    <xf numFmtId="164" fontId="2" fillId="0" borderId="9" xfId="0" applyNumberFormat="1" applyFont="1" applyBorder="1"/>
    <xf numFmtId="164" fontId="2" fillId="0" borderId="14" xfId="0" applyNumberFormat="1" applyFont="1" applyBorder="1"/>
    <xf numFmtId="164" fontId="1" fillId="0" borderId="15" xfId="0" applyNumberFormat="1" applyFont="1" applyBorder="1"/>
    <xf numFmtId="0" fontId="0" fillId="0" borderId="16" xfId="0" applyBorder="1"/>
    <xf numFmtId="0" fontId="2" fillId="0" borderId="17" xfId="0" applyFont="1" applyBorder="1"/>
    <xf numFmtId="0" fontId="2" fillId="0" borderId="18" xfId="0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164" fontId="2" fillId="0" borderId="18" xfId="0" applyNumberFormat="1" applyFont="1" applyBorder="1"/>
    <xf numFmtId="164" fontId="2" fillId="0" borderId="21" xfId="0" applyNumberFormat="1" applyFont="1" applyBorder="1"/>
    <xf numFmtId="164" fontId="1" fillId="0" borderId="22" xfId="0" applyNumberFormat="1" applyFont="1" applyBorder="1"/>
    <xf numFmtId="0" fontId="2" fillId="0" borderId="16" xfId="0" applyFont="1" applyBorder="1"/>
    <xf numFmtId="0" fontId="2" fillId="0" borderId="23" xfId="0" applyFont="1" applyBorder="1"/>
    <xf numFmtId="0" fontId="2" fillId="2" borderId="17" xfId="0" applyFont="1" applyFill="1" applyBorder="1"/>
    <xf numFmtId="0" fontId="2" fillId="0" borderId="24" xfId="0" applyFont="1" applyBorder="1"/>
    <xf numFmtId="0" fontId="2" fillId="2" borderId="25" xfId="0" applyFont="1" applyFill="1" applyBorder="1"/>
    <xf numFmtId="0" fontId="2" fillId="0" borderId="26" xfId="0" applyFont="1" applyBorder="1"/>
    <xf numFmtId="164" fontId="3" fillId="0" borderId="24" xfId="0" applyNumberFormat="1" applyFont="1" applyBorder="1"/>
    <xf numFmtId="164" fontId="2" fillId="0" borderId="27" xfId="0" applyNumberFormat="1" applyFont="1" applyBorder="1"/>
    <xf numFmtId="164" fontId="2" fillId="0" borderId="26" xfId="0" applyNumberFormat="1" applyFont="1" applyBorder="1"/>
    <xf numFmtId="164" fontId="2" fillId="0" borderId="28" xfId="0" applyNumberFormat="1" applyFont="1" applyBorder="1"/>
    <xf numFmtId="0" fontId="0" fillId="0" borderId="29" xfId="0" applyBorder="1"/>
    <xf numFmtId="164" fontId="3" fillId="0" borderId="30" xfId="0" applyNumberFormat="1" applyFont="1" applyBorder="1"/>
    <xf numFmtId="164" fontId="3" fillId="0" borderId="16" xfId="0" applyNumberFormat="1" applyFont="1" applyBorder="1"/>
    <xf numFmtId="0" fontId="1" fillId="0" borderId="1" xfId="0" applyFont="1" applyBorder="1"/>
    <xf numFmtId="0" fontId="3" fillId="0" borderId="2" xfId="0" applyFont="1" applyBorder="1"/>
    <xf numFmtId="3" fontId="3" fillId="0" borderId="3" xfId="0" applyNumberFormat="1" applyFont="1" applyBorder="1"/>
    <xf numFmtId="3" fontId="3" fillId="0" borderId="31" xfId="0" applyNumberFormat="1" applyFont="1" applyBorder="1"/>
    <xf numFmtId="164" fontId="3" fillId="0" borderId="5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32" xfId="0" applyNumberFormat="1" applyFont="1" applyBorder="1"/>
    <xf numFmtId="3" fontId="0" fillId="0" borderId="0" xfId="0" applyNumberFormat="1"/>
    <xf numFmtId="164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0901-B3C2-49CF-BD5C-529B923C1481}">
  <dimension ref="A2:N25"/>
  <sheetViews>
    <sheetView tabSelected="1" workbookViewId="0">
      <selection activeCell="H34" sqref="H33:H34"/>
    </sheetView>
  </sheetViews>
  <sheetFormatPr defaultRowHeight="15" x14ac:dyDescent="0.25"/>
  <cols>
    <col min="2" max="2" width="30.140625" customWidth="1"/>
    <col min="6" max="6" width="12.28515625" customWidth="1"/>
    <col min="7" max="7" width="12.5703125" customWidth="1"/>
    <col min="8" max="8" width="13.7109375" customWidth="1"/>
    <col min="9" max="9" width="14.5703125" customWidth="1"/>
    <col min="10" max="10" width="15.140625" customWidth="1"/>
    <col min="11" max="11" width="12.140625" customWidth="1"/>
    <col min="12" max="12" width="14.85546875" customWidth="1"/>
    <col min="13" max="13" width="12.7109375" customWidth="1"/>
    <col min="14" max="14" width="13.85546875" customWidth="1"/>
  </cols>
  <sheetData>
    <row r="2" spans="1:14" x14ac:dyDescent="0.25">
      <c r="B2" s="1" t="s">
        <v>0</v>
      </c>
    </row>
    <row r="3" spans="1:14" ht="15.75" thickBot="1" x14ac:dyDescent="0.3"/>
    <row r="4" spans="1:14" ht="30.75" thickBot="1" x14ac:dyDescent="0.3">
      <c r="A4" s="2"/>
      <c r="B4" s="3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7" t="s">
        <v>6</v>
      </c>
      <c r="H4" s="8" t="s">
        <v>7</v>
      </c>
      <c r="I4" s="9" t="s">
        <v>8</v>
      </c>
      <c r="J4" s="10" t="s">
        <v>9</v>
      </c>
      <c r="K4" s="11" t="s">
        <v>10</v>
      </c>
      <c r="L4" s="12" t="s">
        <v>11</v>
      </c>
      <c r="M4" s="13" t="s">
        <v>12</v>
      </c>
      <c r="N4" s="6" t="s">
        <v>13</v>
      </c>
    </row>
    <row r="5" spans="1:14" x14ac:dyDescent="0.25">
      <c r="A5" s="14" t="s">
        <v>14</v>
      </c>
      <c r="B5" s="15" t="s">
        <v>15</v>
      </c>
      <c r="C5" s="16">
        <v>39</v>
      </c>
      <c r="D5" s="16">
        <v>0</v>
      </c>
      <c r="E5" s="16">
        <v>39</v>
      </c>
      <c r="F5" s="17">
        <f>SUM(D5*J25)</f>
        <v>0</v>
      </c>
      <c r="G5" s="18">
        <f>(30*J25)+((9*J25)*0.6)</f>
        <v>64997.94</v>
      </c>
      <c r="H5" s="19">
        <f t="shared" ref="H5:H21" si="0">SUM(F5+G5)</f>
        <v>64997.94</v>
      </c>
      <c r="I5" s="20">
        <v>65000</v>
      </c>
      <c r="J5" s="21"/>
      <c r="K5" s="22"/>
      <c r="L5" s="23">
        <v>64000</v>
      </c>
      <c r="M5" s="17"/>
      <c r="N5" s="24">
        <f t="shared" ref="N5:N21" si="1">SUM(I5:M5)</f>
        <v>129000</v>
      </c>
    </row>
    <row r="6" spans="1:14" x14ac:dyDescent="0.25">
      <c r="A6" s="25" t="s">
        <v>16</v>
      </c>
      <c r="B6" s="26" t="s">
        <v>17</v>
      </c>
      <c r="C6" s="27">
        <v>44</v>
      </c>
      <c r="D6" s="27">
        <v>44</v>
      </c>
      <c r="E6" s="27">
        <v>0</v>
      </c>
      <c r="F6" s="17">
        <f>SUM(D6*J25)</f>
        <v>80788.399999999994</v>
      </c>
      <c r="G6" s="28">
        <v>0</v>
      </c>
      <c r="H6" s="19">
        <f t="shared" si="0"/>
        <v>80788.399999999994</v>
      </c>
      <c r="I6" s="20">
        <v>81000</v>
      </c>
      <c r="J6" s="29"/>
      <c r="K6" s="30"/>
      <c r="L6" s="31">
        <v>6000</v>
      </c>
      <c r="M6" s="30">
        <v>15000</v>
      </c>
      <c r="N6" s="32">
        <f t="shared" si="1"/>
        <v>102000</v>
      </c>
    </row>
    <row r="7" spans="1:14" x14ac:dyDescent="0.25">
      <c r="A7" s="25" t="s">
        <v>18</v>
      </c>
      <c r="B7" s="26" t="s">
        <v>19</v>
      </c>
      <c r="C7" s="27">
        <v>141</v>
      </c>
      <c r="D7" s="27">
        <v>141</v>
      </c>
      <c r="E7" s="27">
        <v>0</v>
      </c>
      <c r="F7" s="17">
        <f>SUM(D7*J25)</f>
        <v>258890.09999999998</v>
      </c>
      <c r="G7" s="28">
        <v>0</v>
      </c>
      <c r="H7" s="19">
        <f t="shared" si="0"/>
        <v>258890.09999999998</v>
      </c>
      <c r="I7" s="20">
        <v>259000</v>
      </c>
      <c r="J7" s="29">
        <v>174000</v>
      </c>
      <c r="K7" s="30">
        <v>479000</v>
      </c>
      <c r="L7" s="31"/>
      <c r="M7" s="30"/>
      <c r="N7" s="32">
        <f t="shared" si="1"/>
        <v>912000</v>
      </c>
    </row>
    <row r="8" spans="1:14" x14ac:dyDescent="0.25">
      <c r="A8" s="25" t="s">
        <v>20</v>
      </c>
      <c r="B8" s="26" t="s">
        <v>21</v>
      </c>
      <c r="C8" s="27">
        <v>69</v>
      </c>
      <c r="D8" s="27">
        <v>69</v>
      </c>
      <c r="E8" s="27">
        <v>0</v>
      </c>
      <c r="F8" s="17">
        <f>SUM(D8*J25)</f>
        <v>126690.9</v>
      </c>
      <c r="G8" s="28">
        <v>0</v>
      </c>
      <c r="H8" s="19">
        <f t="shared" si="0"/>
        <v>126690.9</v>
      </c>
      <c r="I8" s="20">
        <v>127000</v>
      </c>
      <c r="J8" s="29">
        <v>62000</v>
      </c>
      <c r="K8" s="30"/>
      <c r="L8" s="31"/>
      <c r="M8" s="30"/>
      <c r="N8" s="32">
        <f t="shared" si="1"/>
        <v>189000</v>
      </c>
    </row>
    <row r="9" spans="1:14" x14ac:dyDescent="0.25">
      <c r="A9" s="25" t="s">
        <v>22</v>
      </c>
      <c r="B9" s="26" t="s">
        <v>23</v>
      </c>
      <c r="C9" s="27">
        <v>267</v>
      </c>
      <c r="D9" s="27">
        <v>121</v>
      </c>
      <c r="E9" s="27">
        <v>146</v>
      </c>
      <c r="F9" s="17">
        <f>SUM(D9*J25)</f>
        <v>222168.09999999998</v>
      </c>
      <c r="G9" s="28">
        <f>(30*J25)+((30*J25)*0.6)+((86*J25)*0.3)</f>
        <v>135504.18</v>
      </c>
      <c r="H9" s="19">
        <f t="shared" si="0"/>
        <v>357672.27999999997</v>
      </c>
      <c r="I9" s="20">
        <v>358000</v>
      </c>
      <c r="J9" s="29"/>
      <c r="K9" s="30"/>
      <c r="L9" s="31">
        <v>73000</v>
      </c>
      <c r="M9" s="30">
        <v>10000</v>
      </c>
      <c r="N9" s="32">
        <f t="shared" si="1"/>
        <v>441000</v>
      </c>
    </row>
    <row r="10" spans="1:14" x14ac:dyDescent="0.25">
      <c r="A10" s="33" t="s">
        <v>24</v>
      </c>
      <c r="B10" s="26" t="s">
        <v>25</v>
      </c>
      <c r="C10" s="27">
        <v>21</v>
      </c>
      <c r="D10" s="27">
        <v>9</v>
      </c>
      <c r="E10" s="27">
        <v>12</v>
      </c>
      <c r="F10" s="17">
        <f>SUM(D10*J25)</f>
        <v>16524.899999999998</v>
      </c>
      <c r="G10" s="28">
        <f>SUM(E10*J25)</f>
        <v>22033.199999999997</v>
      </c>
      <c r="H10" s="19">
        <f t="shared" si="0"/>
        <v>38558.099999999991</v>
      </c>
      <c r="I10" s="20">
        <v>38000</v>
      </c>
      <c r="J10" s="29"/>
      <c r="K10" s="30"/>
      <c r="L10" s="31">
        <v>17000</v>
      </c>
      <c r="M10" s="30">
        <v>18000</v>
      </c>
      <c r="N10" s="32">
        <f t="shared" si="1"/>
        <v>73000</v>
      </c>
    </row>
    <row r="11" spans="1:14" x14ac:dyDescent="0.25">
      <c r="A11" s="25" t="s">
        <v>26</v>
      </c>
      <c r="B11" s="26" t="s">
        <v>27</v>
      </c>
      <c r="C11" s="27">
        <v>8</v>
      </c>
      <c r="D11" s="27">
        <v>0</v>
      </c>
      <c r="E11" s="27">
        <v>8</v>
      </c>
      <c r="F11" s="17">
        <f>SUM(D11*J25)</f>
        <v>0</v>
      </c>
      <c r="G11" s="28">
        <f>SUM(E11*J25)</f>
        <v>14688.8</v>
      </c>
      <c r="H11" s="19">
        <f t="shared" si="0"/>
        <v>14688.8</v>
      </c>
      <c r="I11" s="20">
        <v>15000</v>
      </c>
      <c r="J11" s="29">
        <v>96000</v>
      </c>
      <c r="K11" s="30"/>
      <c r="L11" s="31"/>
      <c r="M11" s="30"/>
      <c r="N11" s="32">
        <f t="shared" si="1"/>
        <v>111000</v>
      </c>
    </row>
    <row r="12" spans="1:14" x14ac:dyDescent="0.25">
      <c r="A12" s="25" t="s">
        <v>28</v>
      </c>
      <c r="B12" s="26" t="s">
        <v>29</v>
      </c>
      <c r="C12" s="27">
        <v>17</v>
      </c>
      <c r="D12" s="27">
        <v>3</v>
      </c>
      <c r="E12" s="27">
        <v>14</v>
      </c>
      <c r="F12" s="17">
        <f>SUM(D12*J25)</f>
        <v>5508.2999999999993</v>
      </c>
      <c r="G12" s="28">
        <f>SUM(E12*J25)</f>
        <v>25705.399999999998</v>
      </c>
      <c r="H12" s="19">
        <f t="shared" si="0"/>
        <v>31213.699999999997</v>
      </c>
      <c r="I12" s="20">
        <v>31000</v>
      </c>
      <c r="J12" s="29">
        <v>28000</v>
      </c>
      <c r="K12" s="30"/>
      <c r="L12" s="31"/>
      <c r="M12" s="30">
        <v>15000</v>
      </c>
      <c r="N12" s="32">
        <f t="shared" si="1"/>
        <v>74000</v>
      </c>
    </row>
    <row r="13" spans="1:14" x14ac:dyDescent="0.25">
      <c r="A13" s="25" t="s">
        <v>30</v>
      </c>
      <c r="B13" s="26" t="s">
        <v>31</v>
      </c>
      <c r="C13" s="27">
        <v>45</v>
      </c>
      <c r="D13" s="27">
        <v>12</v>
      </c>
      <c r="E13" s="27">
        <v>33</v>
      </c>
      <c r="F13" s="17">
        <f>SUM(D13*J25)</f>
        <v>22033.199999999997</v>
      </c>
      <c r="G13" s="28">
        <f>(30*J25)+((3*J25)*0.6)</f>
        <v>58387.979999999996</v>
      </c>
      <c r="H13" s="19">
        <f t="shared" si="0"/>
        <v>80421.179999999993</v>
      </c>
      <c r="I13" s="20">
        <v>80000</v>
      </c>
      <c r="J13" s="29"/>
      <c r="K13" s="30"/>
      <c r="L13" s="31">
        <v>19000</v>
      </c>
      <c r="M13" s="30"/>
      <c r="N13" s="32">
        <f t="shared" si="1"/>
        <v>99000</v>
      </c>
    </row>
    <row r="14" spans="1:14" x14ac:dyDescent="0.25">
      <c r="A14" s="25" t="s">
        <v>32</v>
      </c>
      <c r="B14" s="26" t="s">
        <v>33</v>
      </c>
      <c r="C14" s="27">
        <v>47</v>
      </c>
      <c r="D14" s="27">
        <v>25</v>
      </c>
      <c r="E14" s="27">
        <v>22</v>
      </c>
      <c r="F14" s="17">
        <f>SUM(D14*J25)</f>
        <v>45902.5</v>
      </c>
      <c r="G14" s="28">
        <f>SUM(E14*J25)</f>
        <v>40394.199999999997</v>
      </c>
      <c r="H14" s="19">
        <f t="shared" si="0"/>
        <v>86296.7</v>
      </c>
      <c r="I14" s="20">
        <v>86000</v>
      </c>
      <c r="J14" s="29">
        <v>125000</v>
      </c>
      <c r="K14" s="30">
        <v>70000</v>
      </c>
      <c r="L14" s="31"/>
      <c r="M14" s="30">
        <v>25000</v>
      </c>
      <c r="N14" s="32">
        <f t="shared" si="1"/>
        <v>306000</v>
      </c>
    </row>
    <row r="15" spans="1:14" x14ac:dyDescent="0.25">
      <c r="A15" s="25" t="s">
        <v>34</v>
      </c>
      <c r="B15" s="26" t="s">
        <v>35</v>
      </c>
      <c r="C15" s="27">
        <v>15</v>
      </c>
      <c r="D15" s="27">
        <v>8</v>
      </c>
      <c r="E15" s="27">
        <v>7</v>
      </c>
      <c r="F15" s="17">
        <f>SUM(D15*J25)</f>
        <v>14688.8</v>
      </c>
      <c r="G15" s="28">
        <f>SUM(E15*J25)</f>
        <v>12852.699999999999</v>
      </c>
      <c r="H15" s="19">
        <f t="shared" si="0"/>
        <v>27541.5</v>
      </c>
      <c r="I15" s="20">
        <v>28000</v>
      </c>
      <c r="J15" s="29">
        <v>749000</v>
      </c>
      <c r="K15" s="30">
        <v>201000</v>
      </c>
      <c r="L15" s="31"/>
      <c r="M15" s="30">
        <v>6000</v>
      </c>
      <c r="N15" s="32">
        <f t="shared" si="1"/>
        <v>984000</v>
      </c>
    </row>
    <row r="16" spans="1:14" x14ac:dyDescent="0.25">
      <c r="A16" s="25" t="s">
        <v>36</v>
      </c>
      <c r="B16" s="34" t="s">
        <v>37</v>
      </c>
      <c r="C16" s="27">
        <v>250</v>
      </c>
      <c r="D16" s="27">
        <v>211</v>
      </c>
      <c r="E16" s="27">
        <v>39</v>
      </c>
      <c r="F16" s="17">
        <f>SUM(D16*J25)</f>
        <v>387417.1</v>
      </c>
      <c r="G16" s="28">
        <f>(30*J25)+(9*J25)*0.6</f>
        <v>64997.94</v>
      </c>
      <c r="H16" s="19">
        <f t="shared" si="0"/>
        <v>452415.04</v>
      </c>
      <c r="I16" s="20">
        <v>452000</v>
      </c>
      <c r="J16" s="29">
        <v>2286000</v>
      </c>
      <c r="K16" s="30">
        <v>109000</v>
      </c>
      <c r="L16" s="31"/>
      <c r="M16" s="30">
        <v>44000</v>
      </c>
      <c r="N16" s="32">
        <f t="shared" si="1"/>
        <v>2891000</v>
      </c>
    </row>
    <row r="17" spans="1:14" x14ac:dyDescent="0.25">
      <c r="A17" s="25" t="s">
        <v>38</v>
      </c>
      <c r="B17" s="26" t="s">
        <v>39</v>
      </c>
      <c r="C17" s="27">
        <v>134</v>
      </c>
      <c r="D17" s="27">
        <v>114</v>
      </c>
      <c r="E17" s="27">
        <v>20</v>
      </c>
      <c r="F17" s="17">
        <f>SUM(D17*J25)</f>
        <v>209315.4</v>
      </c>
      <c r="G17" s="18">
        <f>SUM(E17*J25)</f>
        <v>36722</v>
      </c>
      <c r="H17" s="19">
        <f t="shared" si="0"/>
        <v>246037.4</v>
      </c>
      <c r="I17" s="20">
        <v>246000</v>
      </c>
      <c r="J17" s="29"/>
      <c r="K17" s="30"/>
      <c r="L17" s="31">
        <v>10000</v>
      </c>
      <c r="M17" s="30"/>
      <c r="N17" s="32">
        <f t="shared" si="1"/>
        <v>256000</v>
      </c>
    </row>
    <row r="18" spans="1:14" x14ac:dyDescent="0.25">
      <c r="A18" s="25" t="s">
        <v>40</v>
      </c>
      <c r="B18" s="35" t="s">
        <v>41</v>
      </c>
      <c r="C18" s="27">
        <v>95</v>
      </c>
      <c r="D18" s="27">
        <v>95</v>
      </c>
      <c r="E18" s="27">
        <v>0</v>
      </c>
      <c r="F18" s="17">
        <f>SUM(D18*J25)</f>
        <v>174429.5</v>
      </c>
      <c r="G18" s="18">
        <v>0</v>
      </c>
      <c r="H18" s="19">
        <f t="shared" si="0"/>
        <v>174429.5</v>
      </c>
      <c r="I18" s="20">
        <v>174000</v>
      </c>
      <c r="J18" s="29"/>
      <c r="K18" s="30"/>
      <c r="L18" s="31">
        <v>73000</v>
      </c>
      <c r="M18" s="30"/>
      <c r="N18" s="32">
        <f t="shared" si="1"/>
        <v>247000</v>
      </c>
    </row>
    <row r="19" spans="1:14" x14ac:dyDescent="0.25">
      <c r="A19" s="36" t="s">
        <v>42</v>
      </c>
      <c r="B19" s="37" t="s">
        <v>43</v>
      </c>
      <c r="C19" s="38">
        <v>150</v>
      </c>
      <c r="D19" s="38">
        <v>63</v>
      </c>
      <c r="E19" s="38">
        <v>87</v>
      </c>
      <c r="F19" s="17">
        <f>SUM(D19*J25)</f>
        <v>115674.29999999999</v>
      </c>
      <c r="G19" s="18">
        <f>(30*J25)+((30*J25)*0.6)+((27*J25)*0.3)</f>
        <v>103005.20999999999</v>
      </c>
      <c r="H19" s="19">
        <f t="shared" si="0"/>
        <v>218679.50999999998</v>
      </c>
      <c r="I19" s="39">
        <v>219000</v>
      </c>
      <c r="J19" s="40"/>
      <c r="K19" s="41"/>
      <c r="L19" s="42">
        <v>12000</v>
      </c>
      <c r="M19" s="30"/>
      <c r="N19" s="32">
        <f t="shared" si="1"/>
        <v>231000</v>
      </c>
    </row>
    <row r="20" spans="1:14" x14ac:dyDescent="0.25">
      <c r="A20" s="25" t="s">
        <v>44</v>
      </c>
      <c r="B20" s="35" t="s">
        <v>45</v>
      </c>
      <c r="C20" s="27">
        <v>23</v>
      </c>
      <c r="D20" s="27">
        <v>0</v>
      </c>
      <c r="E20" s="27">
        <v>23</v>
      </c>
      <c r="F20" s="17">
        <f>SUM(D20*J25)</f>
        <v>0</v>
      </c>
      <c r="G20" s="18">
        <f>SUM(E20*J25)</f>
        <v>42230.299999999996</v>
      </c>
      <c r="H20" s="19">
        <f t="shared" si="0"/>
        <v>42230.299999999996</v>
      </c>
      <c r="I20" s="20">
        <v>42000</v>
      </c>
      <c r="J20" s="29"/>
      <c r="K20" s="30"/>
      <c r="L20" s="31">
        <v>20000</v>
      </c>
      <c r="M20" s="30"/>
      <c r="N20" s="32">
        <f t="shared" si="1"/>
        <v>62000</v>
      </c>
    </row>
    <row r="21" spans="1:14" ht="15.75" thickBot="1" x14ac:dyDescent="0.3">
      <c r="A21" s="43" t="s">
        <v>46</v>
      </c>
      <c r="B21" s="35" t="s">
        <v>47</v>
      </c>
      <c r="C21" s="27">
        <v>10</v>
      </c>
      <c r="D21" s="27"/>
      <c r="E21" s="27">
        <v>10</v>
      </c>
      <c r="F21" s="30">
        <v>0</v>
      </c>
      <c r="G21" s="28">
        <f>SUM(E21*J25)</f>
        <v>18361</v>
      </c>
      <c r="H21" s="44">
        <f t="shared" si="0"/>
        <v>18361</v>
      </c>
      <c r="I21" s="45">
        <v>19000</v>
      </c>
      <c r="J21" s="29"/>
      <c r="K21" s="30"/>
      <c r="L21" s="31"/>
      <c r="M21" s="30"/>
      <c r="N21" s="32">
        <f t="shared" si="1"/>
        <v>19000</v>
      </c>
    </row>
    <row r="22" spans="1:14" ht="15.75" thickBot="1" x14ac:dyDescent="0.3">
      <c r="A22" s="46"/>
      <c r="B22" s="47" t="s">
        <v>48</v>
      </c>
      <c r="C22" s="48">
        <f t="shared" ref="C22:N22" si="2">SUM(C5:C21)</f>
        <v>1375</v>
      </c>
      <c r="D22" s="48">
        <f t="shared" si="2"/>
        <v>915</v>
      </c>
      <c r="E22" s="48">
        <f t="shared" si="2"/>
        <v>460</v>
      </c>
      <c r="F22" s="48">
        <f t="shared" si="2"/>
        <v>1680031.5</v>
      </c>
      <c r="G22" s="49">
        <f t="shared" si="2"/>
        <v>639880.85000000009</v>
      </c>
      <c r="H22" s="50">
        <f t="shared" si="2"/>
        <v>2319912.3499999996</v>
      </c>
      <c r="I22" s="51">
        <f t="shared" si="2"/>
        <v>2320000</v>
      </c>
      <c r="J22" s="52">
        <f t="shared" si="2"/>
        <v>3520000</v>
      </c>
      <c r="K22" s="53">
        <f t="shared" si="2"/>
        <v>859000</v>
      </c>
      <c r="L22" s="54">
        <f t="shared" si="2"/>
        <v>294000</v>
      </c>
      <c r="M22" s="51">
        <f t="shared" si="2"/>
        <v>133000</v>
      </c>
      <c r="N22" s="55">
        <f t="shared" si="2"/>
        <v>7126000</v>
      </c>
    </row>
    <row r="23" spans="1:14" x14ac:dyDescent="0.25">
      <c r="I23" s="56" t="s">
        <v>49</v>
      </c>
    </row>
    <row r="25" spans="1:14" x14ac:dyDescent="0.25">
      <c r="I25" t="s">
        <v>50</v>
      </c>
      <c r="J25" s="57">
        <v>1836.1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Sedláková Renata , Ing., MPA</dc:creator>
  <cp:lastModifiedBy>Sedláková Renata , Ing., MPA</cp:lastModifiedBy>
  <dcterms:created xsi:type="dcterms:W3CDTF">2023-03-06T12:41:56Z</dcterms:created>
  <dcterms:modified xsi:type="dcterms:W3CDTF">2023-03-22T07:42:17Z</dcterms:modified>
</cp:coreProperties>
</file>